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1\"/>
    </mc:Choice>
  </mc:AlternateContent>
  <xr:revisionPtr revIDLastSave="0" documentId="13_ncr:1_{1F04ED63-FB25-496E-BE21-6348FC7D3E19}" xr6:coauthVersionLast="47" xr6:coauthVersionMax="47" xr10:uidLastSave="{00000000-0000-0000-0000-000000000000}"/>
  <bookViews>
    <workbookView xWindow="24" yWindow="1680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7-01" sheetId="6" r:id="rId6"/>
    <sheet name="ОСР 6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F71" i="2"/>
  <c r="F72" i="2" s="1"/>
  <c r="F74" i="2" s="1"/>
  <c r="F75" i="2" s="1"/>
  <c r="F76" i="2" s="1"/>
  <c r="G70" i="2"/>
  <c r="G71" i="2" s="1"/>
  <c r="G72" i="2" s="1"/>
  <c r="G74" i="2" s="1"/>
  <c r="G75" i="2" s="1"/>
  <c r="G76" i="2" s="1"/>
  <c r="C39" i="1" s="1"/>
  <c r="F70" i="2"/>
  <c r="E70" i="2"/>
  <c r="E71" i="2" s="1"/>
  <c r="E72" i="2" s="1"/>
  <c r="E74" i="2" s="1"/>
  <c r="E75" i="2" s="1"/>
  <c r="E76" i="2" s="1"/>
  <c r="D70" i="2"/>
  <c r="D71" i="2" s="1"/>
  <c r="G61" i="2"/>
  <c r="H61" i="2" s="1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30" i="2" l="1"/>
  <c r="H39" i="2"/>
  <c r="H23" i="2"/>
  <c r="H36" i="2"/>
  <c r="H42" i="2"/>
  <c r="C31" i="1"/>
  <c r="D72" i="2"/>
  <c r="H71" i="2"/>
  <c r="H70" i="2"/>
  <c r="H72" i="2" l="1"/>
  <c r="D74" i="2"/>
  <c r="D75" i="2" l="1"/>
  <c r="H74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<sst xmlns="http://schemas.openxmlformats.org/spreadsheetml/2006/main" count="412" uniqueCount="168">
  <si>
    <t>СВОДКА ЗАТРАТ</t>
  </si>
  <si>
    <t>P_0601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</si>
  <si>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</si>
  <si>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</si>
  <si>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</si>
  <si>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</si>
  <si>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</si>
  <si>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</si>
  <si>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</si>
  <si>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</si>
  <si>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</si>
  <si>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</si>
  <si>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</si>
  <si>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</si>
  <si>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</si>
  <si>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</si>
  <si>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</si>
  <si>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</si>
  <si>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</si>
  <si>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</si>
  <si>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</si>
  <si>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</si>
  <si>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</si>
  <si>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</si>
  <si>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</si>
  <si>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</si>
  <si>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</si>
  <si>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</si>
  <si>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</si>
  <si>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</si>
  <si>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</si>
  <si>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</si>
  <si>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</si>
  <si>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</si>
  <si>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</si>
  <si>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</si>
  <si>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</si>
  <si>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</si>
  <si>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</si>
  <si>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</si>
  <si>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</si>
  <si>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</si>
  <si>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</si>
  <si>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</si>
  <si>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</si>
  <si>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</si>
  <si>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</si>
  <si>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</si>
  <si>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</si>
  <si>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</si>
  <si>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</si>
  <si>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</si>
  <si>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</si>
  <si>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</si>
  <si>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</si>
  <si>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</si>
  <si>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</si>
  <si>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</si>
  <si>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</si>
  <si>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</si>
  <si>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</si>
  <si>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</si>
  <si>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</si>
  <si>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</si>
  <si>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</si>
  <si>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</si>
  <si>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</si>
  <si>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</si>
  <si>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</si>
  <si>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</si>
  <si>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</si>
  <si>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</si>
  <si>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</si>
  <si>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</si>
  <si>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</si>
  <si>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</si>
  <si>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</si>
  <si>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</si>
  <si>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</si>
  <si>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</si>
  <si>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</si>
  <si>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</si>
  <si>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</si>
  <si>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</si>
  <si>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</si>
  <si>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</si>
  <si>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</si>
  <si>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</si>
  <si>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</si>
  <si>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</si>
  <si>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</si>
  <si>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</si>
  <si>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</si>
  <si>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</si>
  <si>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</si>
  <si>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</si>
  <si>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</si>
  <si>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</si>
  <si>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</si>
  <si>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</si>
  <si>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</si>
  <si>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</si>
  <si>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</si>
  <si>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</si>
  <si>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</si>
  <si>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</si>
  <si>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</si>
  <si>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</si>
  <si>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</si>
  <si>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</si>
  <si>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</si>
  <si>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</si>
  <si>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</si>
  <si>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</si>
  <si>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</si>
  <si>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</si>
  <si>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</si>
  <si>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</si>
  <si>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</si>
  <si>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</si>
  <si>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</si>
  <si>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</si>
  <si>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</si>
  <si>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</si>
  <si>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</si>
  <si>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</si>
  <si>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6-07-01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</si>
  <si>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</si>
  <si>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</si>
  <si>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</si>
  <si>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</si>
  <si>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</si>
  <si>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</si>
  <si>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</si>
  <si>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</si>
  <si>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</si>
  <si>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</si>
  <si>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</si>
  <si>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</si>
  <si>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</si>
  <si>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</si>
  <si>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</si>
  <si>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</si>
  <si>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</si>
  <si>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</si>
  <si>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</si>
  <si>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</si>
  <si>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</si>
  <si>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</si>
  <si>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</si>
  <si>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</si>
  <si>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</si>
  <si>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</si>
  <si>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</si>
  <si>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</si>
  <si>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</si>
  <si>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</si>
  <si>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</si>
  <si>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</si>
  <si>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</si>
  <si>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</si>
  <si>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</si>
  <si>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</si>
  <si>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</si>
  <si>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</si>
  <si>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</si>
  <si>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</si>
  <si>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№1060612 (ТП-612) до 6-ДС-3 (двухцепная 0,068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</si>
</sst>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B27" sqref="B2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167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152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153</v>
      </c>
      <c r="C26" s="54"/>
      <c r="D26" s="51"/>
      <c r="E26" s="51"/>
      <c r="F26" s="51"/>
      <c r="G26" s="52"/>
      <c r="H26" s="52" t="s">
        <v>154</v>
      </c>
      <c r="I26" s="52"/>
    </row>
    <row r="27" spans="1:9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7"/>
      <c r="G27" s="58" t="s">
        <v>156</v>
      </c>
      <c r="H27" s="58" t="s">
        <v>157</v>
      </c>
      <c r="I27" s="58" t="s">
        <v>158</v>
      </c>
    </row>
    <row r="28" spans="1:9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160</v>
      </c>
      <c r="C29" s="62">
        <f>ССР!G67*1.2</f>
        <v>2287.3003520625598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2287.3003520625598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161</v>
      </c>
      <c r="C31" s="62">
        <f>C30-ROUND(C30/1.2,5)</f>
        <v>381.21672206255971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162</v>
      </c>
      <c r="C32" s="67">
        <f>C30*I37</f>
        <v>2530.9767022757769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150</v>
      </c>
      <c r="C33" s="62">
        <v>0.71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163</v>
      </c>
      <c r="C34" s="67">
        <f>C32*C33</f>
        <v>1796.9934586158015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164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155</v>
      </c>
      <c r="C37" s="76">
        <f>ССР!D76+ССР!E76</f>
        <v>2223.1172419526074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159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160</v>
      </c>
      <c r="C39" s="76">
        <f>ССР!G76-'Сводка затрат'!C29</f>
        <v>236.02577392522198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2459.1430158778294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161</v>
      </c>
      <c r="C41" s="62">
        <f>C40-ROUND(C40/1.2,5)</f>
        <v>409.85716587782917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162</v>
      </c>
      <c r="C42" s="77">
        <f>C40*I38</f>
        <v>2852.5869628577802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150</v>
      </c>
      <c r="C43" s="62">
        <f>C33</f>
        <v>0.71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163</v>
      </c>
      <c r="C44" s="67">
        <f>C42*C43</f>
        <v>2025.3367436290239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165</v>
      </c>
      <c r="C46" s="79">
        <f>C34+C44</f>
        <v>3822.3302022448252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166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24.073465520877001</v>
      </c>
      <c r="H13" s="19">
        <v>24.073465520877001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24.073465520877001</v>
      </c>
      <c r="H14" s="19">
        <v>24.073465520877001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3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84</v>
      </c>
      <c r="B3" s="96"/>
      <c r="C3" s="45"/>
      <c r="D3" s="43">
        <v>1090.8988235294</v>
      </c>
      <c r="E3" s="41"/>
      <c r="F3" s="41"/>
      <c r="G3" s="41"/>
      <c r="H3" s="48"/>
    </row>
    <row r="4" spans="1:8" x14ac:dyDescent="0.3">
      <c r="A4" s="97" t="s">
        <v>114</v>
      </c>
      <c r="B4" s="42" t="s">
        <v>115</v>
      </c>
      <c r="C4" s="45"/>
      <c r="D4" s="43">
        <v>1023.7270588235</v>
      </c>
      <c r="E4" s="41"/>
      <c r="F4" s="41"/>
      <c r="G4" s="41"/>
      <c r="H4" s="48"/>
    </row>
    <row r="5" spans="1:8" x14ac:dyDescent="0.3">
      <c r="A5" s="97"/>
      <c r="B5" s="42" t="s">
        <v>116</v>
      </c>
      <c r="C5" s="37"/>
      <c r="D5" s="43">
        <v>67.171764705881998</v>
      </c>
      <c r="E5" s="41"/>
      <c r="F5" s="41"/>
      <c r="G5" s="41"/>
      <c r="H5" s="47"/>
    </row>
    <row r="6" spans="1:8" x14ac:dyDescent="0.3">
      <c r="A6" s="100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87</v>
      </c>
      <c r="B8" s="99"/>
      <c r="C8" s="97" t="s">
        <v>121</v>
      </c>
      <c r="D8" s="44">
        <v>1090.8988235294</v>
      </c>
      <c r="E8" s="41">
        <v>2.5999999999999999E-2</v>
      </c>
      <c r="F8" s="41" t="s">
        <v>119</v>
      </c>
      <c r="G8" s="44">
        <v>41957.647058823997</v>
      </c>
      <c r="H8" s="47"/>
    </row>
    <row r="9" spans="1:8" x14ac:dyDescent="0.3">
      <c r="A9" s="101">
        <v>1</v>
      </c>
      <c r="B9" s="42" t="s">
        <v>115</v>
      </c>
      <c r="C9" s="97"/>
      <c r="D9" s="44">
        <v>1023.7270588235</v>
      </c>
      <c r="E9" s="41"/>
      <c r="F9" s="41"/>
      <c r="G9" s="41"/>
      <c r="H9" s="100" t="s">
        <v>120</v>
      </c>
    </row>
    <row r="10" spans="1:8" x14ac:dyDescent="0.3">
      <c r="A10" s="97"/>
      <c r="B10" s="42" t="s">
        <v>116</v>
      </c>
      <c r="C10" s="97"/>
      <c r="D10" s="44">
        <v>67.171764705881998</v>
      </c>
      <c r="E10" s="41"/>
      <c r="F10" s="41"/>
      <c r="G10" s="41"/>
      <c r="H10" s="100"/>
    </row>
    <row r="11" spans="1:8" x14ac:dyDescent="0.3">
      <c r="A11" s="97"/>
      <c r="B11" s="42" t="s">
        <v>117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118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57</v>
      </c>
      <c r="B13" s="96"/>
      <c r="C13" s="37"/>
      <c r="D13" s="43">
        <v>2.7878765386494</v>
      </c>
      <c r="E13" s="41"/>
      <c r="F13" s="41"/>
      <c r="G13" s="41"/>
      <c r="H13" s="47"/>
    </row>
    <row r="14" spans="1:8" x14ac:dyDescent="0.3">
      <c r="A14" s="97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118</v>
      </c>
      <c r="C17" s="37"/>
      <c r="D17" s="43">
        <v>1.5179411764705999</v>
      </c>
      <c r="E17" s="41"/>
      <c r="F17" s="41"/>
      <c r="G17" s="41"/>
      <c r="H17" s="47"/>
    </row>
    <row r="18" spans="1:8" x14ac:dyDescent="0.3">
      <c r="A18" s="98" t="s">
        <v>91</v>
      </c>
      <c r="B18" s="99"/>
      <c r="C18" s="97" t="s">
        <v>121</v>
      </c>
      <c r="D18" s="44">
        <v>1.5179411764705999</v>
      </c>
      <c r="E18" s="41">
        <v>2.5999999999999999E-2</v>
      </c>
      <c r="F18" s="41" t="s">
        <v>119</v>
      </c>
      <c r="G18" s="44">
        <v>58.382352941176002</v>
      </c>
      <c r="H18" s="47"/>
    </row>
    <row r="19" spans="1:8" x14ac:dyDescent="0.3">
      <c r="A19" s="101">
        <v>1</v>
      </c>
      <c r="B19" s="42" t="s">
        <v>115</v>
      </c>
      <c r="C19" s="97"/>
      <c r="D19" s="44">
        <v>0</v>
      </c>
      <c r="E19" s="41"/>
      <c r="F19" s="41"/>
      <c r="G19" s="41"/>
      <c r="H19" s="100" t="s">
        <v>120</v>
      </c>
    </row>
    <row r="20" spans="1:8" x14ac:dyDescent="0.3">
      <c r="A20" s="97"/>
      <c r="B20" s="42" t="s">
        <v>116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117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118</v>
      </c>
      <c r="C22" s="97"/>
      <c r="D22" s="44">
        <v>1.5179411764705999</v>
      </c>
      <c r="E22" s="41"/>
      <c r="F22" s="41"/>
      <c r="G22" s="41"/>
      <c r="H22" s="100"/>
    </row>
    <row r="23" spans="1:8" x14ac:dyDescent="0.3">
      <c r="A23" s="97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118</v>
      </c>
      <c r="C26" s="37"/>
      <c r="D26" s="43">
        <v>2.7878765386494</v>
      </c>
      <c r="E26" s="41"/>
      <c r="F26" s="41"/>
      <c r="G26" s="41"/>
      <c r="H26" s="47"/>
    </row>
    <row r="27" spans="1:8" x14ac:dyDescent="0.3">
      <c r="A27" s="98" t="s">
        <v>104</v>
      </c>
      <c r="B27" s="99"/>
      <c r="C27" s="97" t="s">
        <v>124</v>
      </c>
      <c r="D27" s="44">
        <v>1.2699353621788001</v>
      </c>
      <c r="E27" s="41">
        <v>4.2000000000000003E-2</v>
      </c>
      <c r="F27" s="41" t="s">
        <v>119</v>
      </c>
      <c r="G27" s="44">
        <v>30.236556242351998</v>
      </c>
      <c r="H27" s="47"/>
    </row>
    <row r="28" spans="1:8" x14ac:dyDescent="0.3">
      <c r="A28" s="101">
        <v>1</v>
      </c>
      <c r="B28" s="42" t="s">
        <v>115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116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117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118</v>
      </c>
      <c r="C31" s="97"/>
      <c r="D31" s="44">
        <v>1.2699353621788001</v>
      </c>
      <c r="E31" s="41"/>
      <c r="F31" s="41"/>
      <c r="G31" s="41"/>
      <c r="H31" s="100"/>
    </row>
    <row r="32" spans="1:8" ht="24.6" x14ac:dyDescent="0.3">
      <c r="A32" s="95" t="s">
        <v>93</v>
      </c>
      <c r="B32" s="96"/>
      <c r="C32" s="37"/>
      <c r="D32" s="43">
        <v>102.52214243113001</v>
      </c>
      <c r="E32" s="41"/>
      <c r="F32" s="41"/>
      <c r="G32" s="41"/>
      <c r="H32" s="47"/>
    </row>
    <row r="33" spans="1:8" x14ac:dyDescent="0.3">
      <c r="A33" s="97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118</v>
      </c>
      <c r="C36" s="37"/>
      <c r="D36" s="43">
        <v>102.52214243113001</v>
      </c>
      <c r="E36" s="41"/>
      <c r="F36" s="41"/>
      <c r="G36" s="41"/>
      <c r="H36" s="47"/>
    </row>
    <row r="37" spans="1:8" x14ac:dyDescent="0.3">
      <c r="A37" s="98" t="s">
        <v>93</v>
      </c>
      <c r="B37" s="99"/>
      <c r="C37" s="97" t="s">
        <v>121</v>
      </c>
      <c r="D37" s="44">
        <v>102.52214243113001</v>
      </c>
      <c r="E37" s="41">
        <v>2.5999999999999999E-2</v>
      </c>
      <c r="F37" s="41" t="s">
        <v>119</v>
      </c>
      <c r="G37" s="44">
        <v>3943.1593242741001</v>
      </c>
      <c r="H37" s="47"/>
    </row>
    <row r="38" spans="1:8" x14ac:dyDescent="0.3">
      <c r="A38" s="101">
        <v>1</v>
      </c>
      <c r="B38" s="42" t="s">
        <v>115</v>
      </c>
      <c r="C38" s="97"/>
      <c r="D38" s="44">
        <v>0</v>
      </c>
      <c r="E38" s="41"/>
      <c r="F38" s="41"/>
      <c r="G38" s="41"/>
      <c r="H38" s="100" t="s">
        <v>120</v>
      </c>
    </row>
    <row r="39" spans="1:8" x14ac:dyDescent="0.3">
      <c r="A39" s="97"/>
      <c r="B39" s="42" t="s">
        <v>116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117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118</v>
      </c>
      <c r="C41" s="97"/>
      <c r="D41" s="44">
        <v>102.52214243113001</v>
      </c>
      <c r="E41" s="41"/>
      <c r="F41" s="41"/>
      <c r="G41" s="41"/>
      <c r="H41" s="100"/>
    </row>
    <row r="42" spans="1:8" ht="24.6" x14ac:dyDescent="0.3">
      <c r="A42" s="95" t="s">
        <v>96</v>
      </c>
      <c r="B42" s="96"/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126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7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98</v>
      </c>
      <c r="B47" s="99"/>
      <c r="C47" s="97" t="s">
        <v>129</v>
      </c>
      <c r="D47" s="44">
        <v>0</v>
      </c>
      <c r="E47" s="41">
        <v>1.7999999999999999E-2</v>
      </c>
      <c r="F47" s="41" t="s">
        <v>127</v>
      </c>
      <c r="G47" s="44">
        <v>0</v>
      </c>
      <c r="H47" s="47"/>
    </row>
    <row r="48" spans="1:8" x14ac:dyDescent="0.3">
      <c r="A48" s="101">
        <v>1</v>
      </c>
      <c r="B48" s="42" t="s">
        <v>115</v>
      </c>
      <c r="C48" s="97"/>
      <c r="D48" s="44">
        <v>0</v>
      </c>
      <c r="E48" s="41"/>
      <c r="F48" s="41"/>
      <c r="G48" s="41"/>
      <c r="H48" s="100" t="s">
        <v>128</v>
      </c>
    </row>
    <row r="49" spans="1:8" x14ac:dyDescent="0.3">
      <c r="A49" s="97"/>
      <c r="B49" s="42" t="s">
        <v>116</v>
      </c>
      <c r="C49" s="97"/>
      <c r="D49" s="44">
        <v>0</v>
      </c>
      <c r="E49" s="41"/>
      <c r="F49" s="41"/>
      <c r="G49" s="41"/>
      <c r="H49" s="100"/>
    </row>
    <row r="50" spans="1:8" x14ac:dyDescent="0.3">
      <c r="A50" s="97"/>
      <c r="B50" s="42" t="s">
        <v>117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118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65</v>
      </c>
      <c r="B52" s="96"/>
      <c r="C52" s="37"/>
      <c r="D52" s="43">
        <v>1803.5614842877001</v>
      </c>
      <c r="E52" s="41"/>
      <c r="F52" s="41"/>
      <c r="G52" s="41"/>
      <c r="H52" s="47"/>
    </row>
    <row r="53" spans="1:8" x14ac:dyDescent="0.3">
      <c r="A53" s="97" t="s">
        <v>130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118</v>
      </c>
      <c r="C56" s="37"/>
      <c r="D56" s="43">
        <v>1779.4880187668</v>
      </c>
      <c r="E56" s="41"/>
      <c r="F56" s="41"/>
      <c r="G56" s="41"/>
      <c r="H56" s="47"/>
    </row>
    <row r="57" spans="1:8" x14ac:dyDescent="0.3">
      <c r="A57" s="98" t="s">
        <v>65</v>
      </c>
      <c r="B57" s="99"/>
      <c r="C57" s="97" t="s">
        <v>129</v>
      </c>
      <c r="D57" s="44">
        <v>1779.4880187668</v>
      </c>
      <c r="E57" s="41">
        <v>1.7999999999999999E-2</v>
      </c>
      <c r="F57" s="41" t="s">
        <v>127</v>
      </c>
      <c r="G57" s="44">
        <v>98860.445487044999</v>
      </c>
      <c r="H57" s="47"/>
    </row>
    <row r="58" spans="1:8" x14ac:dyDescent="0.3">
      <c r="A58" s="101">
        <v>1</v>
      </c>
      <c r="B58" s="42" t="s">
        <v>115</v>
      </c>
      <c r="C58" s="97"/>
      <c r="D58" s="44">
        <v>0</v>
      </c>
      <c r="E58" s="41"/>
      <c r="F58" s="41"/>
      <c r="G58" s="41"/>
      <c r="H58" s="100" t="s">
        <v>128</v>
      </c>
    </row>
    <row r="59" spans="1:8" x14ac:dyDescent="0.3">
      <c r="A59" s="97"/>
      <c r="B59" s="42" t="s">
        <v>116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117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118</v>
      </c>
      <c r="C61" s="97"/>
      <c r="D61" s="44">
        <v>1779.4880187668</v>
      </c>
      <c r="E61" s="41"/>
      <c r="F61" s="41"/>
      <c r="G61" s="41"/>
      <c r="H61" s="100"/>
    </row>
    <row r="62" spans="1:8" x14ac:dyDescent="0.3">
      <c r="A62" s="97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118</v>
      </c>
      <c r="C65" s="37"/>
      <c r="D65" s="43">
        <v>1803.5614842877001</v>
      </c>
      <c r="E65" s="41"/>
      <c r="F65" s="41"/>
      <c r="G65" s="41"/>
      <c r="H65" s="47"/>
    </row>
    <row r="66" spans="1:8" x14ac:dyDescent="0.3">
      <c r="A66" s="98" t="s">
        <v>65</v>
      </c>
      <c r="B66" s="99"/>
      <c r="C66" s="97" t="s">
        <v>124</v>
      </c>
      <c r="D66" s="44">
        <v>24.073465520877001</v>
      </c>
      <c r="E66" s="41">
        <v>4.2000000000000003E-2</v>
      </c>
      <c r="F66" s="41" t="s">
        <v>119</v>
      </c>
      <c r="G66" s="44">
        <v>573.17775049705995</v>
      </c>
      <c r="H66" s="47"/>
    </row>
    <row r="67" spans="1:8" x14ac:dyDescent="0.3">
      <c r="A67" s="101">
        <v>1</v>
      </c>
      <c r="B67" s="42" t="s">
        <v>115</v>
      </c>
      <c r="C67" s="97"/>
      <c r="D67" s="44">
        <v>0</v>
      </c>
      <c r="E67" s="41"/>
      <c r="F67" s="41"/>
      <c r="G67" s="41"/>
      <c r="H67" s="100" t="s">
        <v>27</v>
      </c>
    </row>
    <row r="68" spans="1:8" x14ac:dyDescent="0.3">
      <c r="A68" s="97"/>
      <c r="B68" s="42" t="s">
        <v>116</v>
      </c>
      <c r="C68" s="97"/>
      <c r="D68" s="44">
        <v>0</v>
      </c>
      <c r="E68" s="41"/>
      <c r="F68" s="41"/>
      <c r="G68" s="41"/>
      <c r="H68" s="100"/>
    </row>
    <row r="69" spans="1:8" x14ac:dyDescent="0.3">
      <c r="A69" s="97"/>
      <c r="B69" s="42" t="s">
        <v>117</v>
      </c>
      <c r="C69" s="97"/>
      <c r="D69" s="44">
        <v>0</v>
      </c>
      <c r="E69" s="41"/>
      <c r="F69" s="41"/>
      <c r="G69" s="41"/>
      <c r="H69" s="100"/>
    </row>
    <row r="70" spans="1:8" x14ac:dyDescent="0.3">
      <c r="A70" s="97"/>
      <c r="B70" s="42" t="s">
        <v>118</v>
      </c>
      <c r="C70" s="97"/>
      <c r="D70" s="44">
        <v>24.073465520877001</v>
      </c>
      <c r="E70" s="41"/>
      <c r="F70" s="41"/>
      <c r="G70" s="41"/>
      <c r="H70" s="100"/>
    </row>
    <row r="71" spans="1:8" ht="24.6" x14ac:dyDescent="0.3">
      <c r="A71" s="95" t="s">
        <v>27</v>
      </c>
      <c r="B71" s="96"/>
      <c r="C71" s="37"/>
      <c r="D71" s="43">
        <v>417.64830349271</v>
      </c>
      <c r="E71" s="41"/>
      <c r="F71" s="41"/>
      <c r="G71" s="41"/>
      <c r="H71" s="47"/>
    </row>
    <row r="72" spans="1:8" x14ac:dyDescent="0.3">
      <c r="A72" s="97" t="s">
        <v>132</v>
      </c>
      <c r="B72" s="42" t="s">
        <v>115</v>
      </c>
      <c r="C72" s="37"/>
      <c r="D72" s="43">
        <v>391.01934636702998</v>
      </c>
      <c r="E72" s="41"/>
      <c r="F72" s="41"/>
      <c r="G72" s="41"/>
      <c r="H72" s="47"/>
    </row>
    <row r="73" spans="1:8" x14ac:dyDescent="0.3">
      <c r="A73" s="97"/>
      <c r="B73" s="42" t="s">
        <v>116</v>
      </c>
      <c r="C73" s="37"/>
      <c r="D73" s="43">
        <v>26.628957125686</v>
      </c>
      <c r="E73" s="41"/>
      <c r="F73" s="41"/>
      <c r="G73" s="41"/>
      <c r="H73" s="47"/>
    </row>
    <row r="74" spans="1:8" x14ac:dyDescent="0.3">
      <c r="A74" s="97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8" t="s">
        <v>102</v>
      </c>
      <c r="B76" s="99"/>
      <c r="C76" s="97" t="s">
        <v>124</v>
      </c>
      <c r="D76" s="44">
        <v>417.64830349271</v>
      </c>
      <c r="E76" s="41">
        <v>4.2000000000000003E-2</v>
      </c>
      <c r="F76" s="41" t="s">
        <v>119</v>
      </c>
      <c r="G76" s="44">
        <v>9944.007226017</v>
      </c>
      <c r="H76" s="47"/>
    </row>
    <row r="77" spans="1:8" x14ac:dyDescent="0.3">
      <c r="A77" s="101">
        <v>1</v>
      </c>
      <c r="B77" s="42" t="s">
        <v>115</v>
      </c>
      <c r="C77" s="97"/>
      <c r="D77" s="44">
        <v>391.01934636702998</v>
      </c>
      <c r="E77" s="41"/>
      <c r="F77" s="41"/>
      <c r="G77" s="41"/>
      <c r="H77" s="100" t="s">
        <v>27</v>
      </c>
    </row>
    <row r="78" spans="1:8" x14ac:dyDescent="0.3">
      <c r="A78" s="97"/>
      <c r="B78" s="42" t="s">
        <v>116</v>
      </c>
      <c r="C78" s="97"/>
      <c r="D78" s="44">
        <v>26.628957125686</v>
      </c>
      <c r="E78" s="41"/>
      <c r="F78" s="41"/>
      <c r="G78" s="41"/>
      <c r="H78" s="100"/>
    </row>
    <row r="79" spans="1:8" x14ac:dyDescent="0.3">
      <c r="A79" s="97"/>
      <c r="B79" s="42" t="s">
        <v>117</v>
      </c>
      <c r="C79" s="97"/>
      <c r="D79" s="44">
        <v>0</v>
      </c>
      <c r="E79" s="41"/>
      <c r="F79" s="41"/>
      <c r="G79" s="41"/>
      <c r="H79" s="100"/>
    </row>
    <row r="80" spans="1:8" x14ac:dyDescent="0.3">
      <c r="A80" s="97"/>
      <c r="B80" s="42" t="s">
        <v>118</v>
      </c>
      <c r="C80" s="97"/>
      <c r="D80" s="44">
        <v>0</v>
      </c>
      <c r="E80" s="41"/>
      <c r="F80" s="41"/>
      <c r="G80" s="41"/>
      <c r="H80" s="100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4" t="s">
        <v>133</v>
      </c>
      <c r="B83" s="94"/>
      <c r="C83" s="94"/>
      <c r="D83" s="94"/>
      <c r="E83" s="94"/>
      <c r="F83" s="94"/>
      <c r="G83" s="94"/>
      <c r="H83" s="94"/>
    </row>
    <row r="84" spans="1:8" x14ac:dyDescent="0.3">
      <c r="A84" s="94" t="s">
        <v>134</v>
      </c>
      <c r="B84" s="94"/>
      <c r="C84" s="94"/>
      <c r="D84" s="94"/>
      <c r="E84" s="94"/>
      <c r="F84" s="94"/>
      <c r="G84" s="94"/>
      <c r="H84" s="94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0.13229411764706001</v>
      </c>
      <c r="D4" s="27">
        <v>1662.7573397988001</v>
      </c>
      <c r="E4" s="26">
        <v>0.4</v>
      </c>
      <c r="F4" s="26"/>
      <c r="G4" s="27">
        <v>219.97301512985001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7.6470588235294E-3</v>
      </c>
      <c r="D5" s="27">
        <v>1363.9187907776</v>
      </c>
      <c r="E5" s="26">
        <v>0.4</v>
      </c>
      <c r="F5" s="26"/>
      <c r="G5" s="27">
        <v>10.429967223593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0.11547058823528999</v>
      </c>
      <c r="D6" s="27">
        <v>1049.6719013825</v>
      </c>
      <c r="E6" s="26">
        <v>0.4</v>
      </c>
      <c r="F6" s="26"/>
      <c r="G6" s="27">
        <v>121.2062319067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2.5999999999999999E-2</v>
      </c>
      <c r="D7" s="27">
        <v>6808.6826035618997</v>
      </c>
      <c r="E7" s="26">
        <v>0.4</v>
      </c>
      <c r="F7" s="26"/>
      <c r="G7" s="27">
        <v>177.02574769261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6.0309374999999998E-2</v>
      </c>
      <c r="D8" s="27">
        <v>5103.9171675885</v>
      </c>
      <c r="E8" s="26">
        <v>6</v>
      </c>
      <c r="F8" s="26"/>
      <c r="G8" s="27">
        <v>307.81405442903002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1.7587499999999999E-2</v>
      </c>
      <c r="D9" s="27">
        <v>818.22700652441995</v>
      </c>
      <c r="E9" s="26">
        <v>6</v>
      </c>
      <c r="F9" s="26"/>
      <c r="G9" s="27">
        <v>14.390567477248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167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1023.7270588235</v>
      </c>
      <c r="E25" s="20">
        <v>67.171764705881998</v>
      </c>
      <c r="F25" s="20">
        <v>0</v>
      </c>
      <c r="G25" s="20">
        <v>0</v>
      </c>
      <c r="H25" s="20">
        <v>1090.8988235294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391.01934636702998</v>
      </c>
      <c r="E26" s="20">
        <v>26.628957125686</v>
      </c>
      <c r="F26" s="20">
        <v>0</v>
      </c>
      <c r="G26" s="20">
        <v>0</v>
      </c>
      <c r="H26" s="20">
        <v>417.64830349271</v>
      </c>
    </row>
    <row r="27" spans="1:8" ht="16.95" customHeight="1" x14ac:dyDescent="0.3">
      <c r="A27" s="6"/>
      <c r="B27" s="9"/>
      <c r="C27" s="9" t="s">
        <v>28</v>
      </c>
      <c r="D27" s="20">
        <v>1414.7464051905999</v>
      </c>
      <c r="E27" s="20">
        <v>93.800721831567998</v>
      </c>
      <c r="F27" s="20">
        <v>0</v>
      </c>
      <c r="G27" s="20">
        <v>0</v>
      </c>
      <c r="H27" s="20">
        <v>1508.5471270221001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1414.7464051905999</v>
      </c>
      <c r="E43" s="20">
        <v>93.800721831567998</v>
      </c>
      <c r="F43" s="20">
        <v>0</v>
      </c>
      <c r="G43" s="20">
        <v>0</v>
      </c>
      <c r="H43" s="20">
        <v>1508.5471270221001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20.474541176471</v>
      </c>
      <c r="E45" s="20">
        <v>1.3434352941176</v>
      </c>
      <c r="F45" s="20">
        <v>0</v>
      </c>
      <c r="G45" s="20">
        <v>0</v>
      </c>
      <c r="H45" s="20">
        <v>21.817976470588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106.15909090909</v>
      </c>
      <c r="E46" s="20">
        <v>0</v>
      </c>
      <c r="F46" s="20">
        <v>0</v>
      </c>
      <c r="G46" s="20">
        <v>0</v>
      </c>
      <c r="H46" s="20">
        <v>106.15909090909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7.8203869273404996</v>
      </c>
      <c r="E47" s="20">
        <v>0.53257914251371996</v>
      </c>
      <c r="F47" s="20">
        <v>0</v>
      </c>
      <c r="G47" s="20">
        <v>0</v>
      </c>
      <c r="H47" s="20">
        <v>8.3529660698543005</v>
      </c>
    </row>
    <row r="48" spans="1:8" ht="16.95" customHeight="1" x14ac:dyDescent="0.3">
      <c r="A48" s="6"/>
      <c r="B48" s="9"/>
      <c r="C48" s="9" t="s">
        <v>45</v>
      </c>
      <c r="D48" s="20">
        <v>134.45401901290001</v>
      </c>
      <c r="E48" s="20">
        <v>1.8760144366314</v>
      </c>
      <c r="F48" s="20">
        <v>0</v>
      </c>
      <c r="G48" s="20">
        <v>0</v>
      </c>
      <c r="H48" s="20">
        <v>136.33003344952999</v>
      </c>
    </row>
    <row r="49" spans="1:8" ht="16.95" customHeight="1" x14ac:dyDescent="0.3">
      <c r="A49" s="6"/>
      <c r="B49" s="9"/>
      <c r="C49" s="9" t="s">
        <v>46</v>
      </c>
      <c r="D49" s="20">
        <v>1549.2004242035</v>
      </c>
      <c r="E49" s="20">
        <v>95.676736268200003</v>
      </c>
      <c r="F49" s="20">
        <v>0</v>
      </c>
      <c r="G49" s="20">
        <v>0</v>
      </c>
      <c r="H49" s="20">
        <v>1644.8771604717001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1.5179411764705999</v>
      </c>
      <c r="H51" s="20">
        <v>1.5179411764705999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27.25366176</v>
      </c>
      <c r="E52" s="20">
        <v>1.7882467200000001</v>
      </c>
      <c r="F52" s="20">
        <v>0</v>
      </c>
      <c r="G52" s="20">
        <v>0.99794117647059</v>
      </c>
      <c r="H52" s="20">
        <v>30.039849656470999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31.244009814997</v>
      </c>
      <c r="H53" s="20">
        <v>31.244009814997</v>
      </c>
    </row>
    <row r="54" spans="1:8" ht="31.2" x14ac:dyDescent="0.3">
      <c r="A54" s="6">
        <v>9</v>
      </c>
      <c r="B54" s="6" t="s">
        <v>50</v>
      </c>
      <c r="C54" s="7" t="s">
        <v>53</v>
      </c>
      <c r="D54" s="20">
        <v>124.0105602208</v>
      </c>
      <c r="E54" s="20">
        <v>0.70891609660002997</v>
      </c>
      <c r="F54" s="20">
        <v>0</v>
      </c>
      <c r="G54" s="20">
        <v>0</v>
      </c>
      <c r="H54" s="20">
        <v>124.71947631739999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100.41253765057</v>
      </c>
      <c r="H55" s="20">
        <v>100.41253765057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1.2699353621788001</v>
      </c>
      <c r="H56" s="20">
        <v>1.2699353621788001</v>
      </c>
    </row>
    <row r="57" spans="1:8" ht="16.95" customHeight="1" x14ac:dyDescent="0.3">
      <c r="A57" s="6"/>
      <c r="B57" s="9"/>
      <c r="C57" s="9" t="s">
        <v>58</v>
      </c>
      <c r="D57" s="20">
        <v>151.26422198079999</v>
      </c>
      <c r="E57" s="20">
        <v>2.4971628165999999</v>
      </c>
      <c r="F57" s="20">
        <v>0</v>
      </c>
      <c r="G57" s="20">
        <v>135.44236518068999</v>
      </c>
      <c r="H57" s="20">
        <v>289.20374997809</v>
      </c>
    </row>
    <row r="58" spans="1:8" ht="16.95" customHeight="1" x14ac:dyDescent="0.3">
      <c r="A58" s="6"/>
      <c r="B58" s="9"/>
      <c r="C58" s="9" t="s">
        <v>59</v>
      </c>
      <c r="D58" s="20">
        <v>1700.4646461842999</v>
      </c>
      <c r="E58" s="20">
        <v>98.173899084799999</v>
      </c>
      <c r="F58" s="20">
        <v>0</v>
      </c>
      <c r="G58" s="20">
        <v>135.44236518068999</v>
      </c>
      <c r="H58" s="20">
        <v>1934.0809104497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1700.4646461842999</v>
      </c>
      <c r="E62" s="20">
        <v>98.173899084799999</v>
      </c>
      <c r="F62" s="20">
        <v>0</v>
      </c>
      <c r="G62" s="20">
        <v>135.44236518068999</v>
      </c>
      <c r="H62" s="20">
        <v>1934.0809104497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102.52214243113001</v>
      </c>
      <c r="H64" s="20">
        <v>102.52214243113001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1779.4880187668</v>
      </c>
      <c r="H65" s="20">
        <v>1779.4880187668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24.073465520877001</v>
      </c>
      <c r="H66" s="20">
        <v>24.073465520877001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1906.0836267187999</v>
      </c>
      <c r="H67" s="20">
        <v>1906.0836267187999</v>
      </c>
    </row>
    <row r="68" spans="1:8" ht="16.95" customHeight="1" x14ac:dyDescent="0.3">
      <c r="A68" s="6"/>
      <c r="B68" s="9"/>
      <c r="C68" s="9" t="s">
        <v>76</v>
      </c>
      <c r="D68" s="20">
        <v>1700.4646461842999</v>
      </c>
      <c r="E68" s="20">
        <v>98.173899084799999</v>
      </c>
      <c r="F68" s="20">
        <v>0</v>
      </c>
      <c r="G68" s="20">
        <v>2041.5259918995</v>
      </c>
      <c r="H68" s="20">
        <v>3840.1645371686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51.013939385528992</v>
      </c>
      <c r="E70" s="20">
        <f>E68 * 3%</f>
        <v>2.9452169725439998</v>
      </c>
      <c r="F70" s="20">
        <f>F68 * 3%</f>
        <v>0</v>
      </c>
      <c r="G70" s="20">
        <f>G68 * 3%</f>
        <v>61.245779756985002</v>
      </c>
      <c r="H70" s="20">
        <f>SUM(D70:G70)</f>
        <v>115.20493611505799</v>
      </c>
    </row>
    <row r="71" spans="1:8" ht="16.95" customHeight="1" x14ac:dyDescent="0.3">
      <c r="A71" s="6"/>
      <c r="B71" s="9"/>
      <c r="C71" s="9" t="s">
        <v>72</v>
      </c>
      <c r="D71" s="20">
        <f>D70</f>
        <v>51.013939385528992</v>
      </c>
      <c r="E71" s="20">
        <f>E70</f>
        <v>2.9452169725439998</v>
      </c>
      <c r="F71" s="20">
        <f>F70</f>
        <v>0</v>
      </c>
      <c r="G71" s="20">
        <f>G70</f>
        <v>61.245779756985002</v>
      </c>
      <c r="H71" s="20">
        <f>SUM(D71:G71)</f>
        <v>115.20493611505799</v>
      </c>
    </row>
    <row r="72" spans="1:8" ht="16.95" customHeight="1" x14ac:dyDescent="0.3">
      <c r="A72" s="6"/>
      <c r="B72" s="9"/>
      <c r="C72" s="9" t="s">
        <v>71</v>
      </c>
      <c r="D72" s="20">
        <f>D71 + D68</f>
        <v>1751.478585569829</v>
      </c>
      <c r="E72" s="20">
        <f>E71 + E68</f>
        <v>101.119116057344</v>
      </c>
      <c r="F72" s="20">
        <f>F71 + F68</f>
        <v>0</v>
      </c>
      <c r="G72" s="20">
        <f>G71 + G68</f>
        <v>2102.7717716564848</v>
      </c>
      <c r="H72" s="20">
        <f>SUM(D72:G72)</f>
        <v>3955.3694732836575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350.29571711396579</v>
      </c>
      <c r="E74" s="20">
        <f>E72 * 20%</f>
        <v>20.223823211468801</v>
      </c>
      <c r="F74" s="20">
        <f>F72 * 20%</f>
        <v>0</v>
      </c>
      <c r="G74" s="20">
        <f>G72 * 20%</f>
        <v>420.55435433129696</v>
      </c>
      <c r="H74" s="20">
        <f>SUM(D74:G74)</f>
        <v>791.07389465673157</v>
      </c>
    </row>
    <row r="75" spans="1:8" ht="16.95" customHeight="1" x14ac:dyDescent="0.3">
      <c r="A75" s="6"/>
      <c r="B75" s="9"/>
      <c r="C75" s="9" t="s">
        <v>67</v>
      </c>
      <c r="D75" s="20">
        <f>D74</f>
        <v>350.29571711396579</v>
      </c>
      <c r="E75" s="20">
        <f>E74</f>
        <v>20.223823211468801</v>
      </c>
      <c r="F75" s="20">
        <f>F74</f>
        <v>0</v>
      </c>
      <c r="G75" s="20">
        <f>G74</f>
        <v>420.55435433129696</v>
      </c>
      <c r="H75" s="20">
        <f>SUM(D75:G75)</f>
        <v>791.07389465673157</v>
      </c>
    </row>
    <row r="76" spans="1:8" ht="16.95" customHeight="1" x14ac:dyDescent="0.3">
      <c r="A76" s="6"/>
      <c r="B76" s="9"/>
      <c r="C76" s="9" t="s">
        <v>66</v>
      </c>
      <c r="D76" s="20">
        <f>D75 + D72</f>
        <v>2101.7743026837948</v>
      </c>
      <c r="E76" s="20">
        <f>E75 + E72</f>
        <v>121.3429392688128</v>
      </c>
      <c r="F76" s="20">
        <f>F75 + F72</f>
        <v>0</v>
      </c>
      <c r="G76" s="20">
        <f>G75 + G72</f>
        <v>2523.3261259877818</v>
      </c>
      <c r="H76" s="20">
        <f>SUM(D76:G76)</f>
        <v>4746.4433679403892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1023.7270588235</v>
      </c>
      <c r="E13" s="19">
        <v>67.171764705881998</v>
      </c>
      <c r="F13" s="19">
        <v>0</v>
      </c>
      <c r="G13" s="19">
        <v>0</v>
      </c>
      <c r="H13" s="19">
        <v>1090.8988235294</v>
      </c>
      <c r="J13" s="5"/>
    </row>
    <row r="14" spans="1:14" ht="16.95" customHeight="1" x14ac:dyDescent="0.3">
      <c r="A14" s="6"/>
      <c r="B14" s="9"/>
      <c r="C14" s="9" t="s">
        <v>88</v>
      </c>
      <c r="D14" s="19">
        <v>1023.7270588235</v>
      </c>
      <c r="E14" s="19">
        <v>67.171764705881998</v>
      </c>
      <c r="F14" s="19">
        <v>0</v>
      </c>
      <c r="G14" s="19">
        <v>0</v>
      </c>
      <c r="H14" s="19">
        <v>1090.8988235294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1.5179411764705999</v>
      </c>
      <c r="H13" s="19">
        <v>1.5179411764705999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1.5179411764705999</v>
      </c>
      <c r="H14" s="19">
        <v>1.5179411764705999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102.52214243113001</v>
      </c>
      <c r="H13" s="19">
        <v>102.52214243113001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102.52214243113001</v>
      </c>
      <c r="H14" s="19">
        <v>102.52214243113001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1779.4880187668</v>
      </c>
      <c r="H13" s="19">
        <v>1779.4880187668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1779.4880187668</v>
      </c>
      <c r="H14" s="19">
        <v>1779.4880187668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391.01934636702998</v>
      </c>
      <c r="E13" s="19">
        <v>26.628957125686</v>
      </c>
      <c r="F13" s="19">
        <v>0</v>
      </c>
      <c r="G13" s="19">
        <v>0</v>
      </c>
      <c r="H13" s="19">
        <v>417.64830349271</v>
      </c>
      <c r="J13" s="5"/>
    </row>
    <row r="14" spans="1:14" ht="16.95" customHeight="1" x14ac:dyDescent="0.3">
      <c r="A14" s="6"/>
      <c r="B14" s="9"/>
      <c r="C14" s="9" t="s">
        <v>88</v>
      </c>
      <c r="D14" s="19">
        <v>391.01934636702998</v>
      </c>
      <c r="E14" s="19">
        <v>26.628957125686</v>
      </c>
      <c r="F14" s="19">
        <v>0</v>
      </c>
      <c r="G14" s="19">
        <v>0</v>
      </c>
      <c r="H14" s="19">
        <v>417.64830349271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1.2699353621788001</v>
      </c>
      <c r="H13" s="19">
        <v>1.2699353621788001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1.2699353621788001</v>
      </c>
      <c r="H14" s="19">
        <v>1.2699353621788001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2025-11-18T01:55:29Z</dcterms:modified>
</cp:coreProperties>
</file>